
<file path=[Content_Types].xml><?xml version="1.0" encoding="utf-8"?>
<Types xmlns="http://schemas.openxmlformats.org/package/2006/content-types">
  <Default Extension="bin" ContentType="application/vnd.openxmlformats-officedocument.spreadsheetml.printerSettings"/>
  <Default Extension="gif" ContentType="image/gif"/>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D:\Dropbox\AquaCal\CoverFree\Calculator\"/>
    </mc:Choice>
  </mc:AlternateContent>
  <xr:revisionPtr revIDLastSave="0" documentId="13_ncr:1_{8B4683E2-F76B-4B8A-8E56-E70C16D4A939}" xr6:coauthVersionLast="45" xr6:coauthVersionMax="45" xr10:uidLastSave="{00000000-0000-0000-0000-000000000000}"/>
  <workbookProtection workbookAlgorithmName="SHA-512" workbookHashValue="cguLlgEB2kWqKHt9laAjXxuYP9gSaaI28L+RK41jA6csHrO683X+4Yd4jMH7Q48QYMdGwA/n2Xjq+Ty5UdwWfQ==" workbookSaltValue="Ax37xwT02BSbrX9frl5vEA==" workbookSpinCount="100000" lockStructure="1"/>
  <bookViews>
    <workbookView xWindow="-120" yWindow="-120" windowWidth="29040" windowHeight="15840" xr2:uid="{00000000-000D-0000-FFFF-FFFF00000000}"/>
  </bookViews>
  <sheets>
    <sheet name="CoverFree Proposal" sheetId="2" r:id="rId1"/>
  </sheets>
  <definedNames>
    <definedName name="_xlnm.Print_Area" localSheetId="0">'CoverFree Proposal'!$A$1:$K$68</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4" i="2" l="1"/>
  <c r="F29" i="2"/>
  <c r="J29" i="2" s="1"/>
  <c r="D35" i="2" s="1"/>
  <c r="F28" i="2"/>
  <c r="J28" i="2" s="1"/>
  <c r="G13" i="2"/>
  <c r="J35" i="2" l="1"/>
  <c r="J36" i="2" s="1"/>
  <c r="D38" i="2"/>
  <c r="D39" i="2" s="1"/>
  <c r="F39" i="2" s="1"/>
  <c r="F30" i="2"/>
  <c r="J38" i="2" l="1"/>
  <c r="J46" i="2" s="1"/>
  <c r="J54" i="2" s="1"/>
  <c r="C5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author>
  </authors>
  <commentList>
    <comment ref="D21" authorId="0" shapeId="0" xr:uid="{00000000-0006-0000-0000-000001000000}">
      <text>
        <r>
          <rPr>
            <sz val="9"/>
            <color indexed="81"/>
            <rFont val="Tahoma"/>
            <family val="2"/>
          </rPr>
          <t>Enter the pool surface area in m2</t>
        </r>
      </text>
    </comment>
    <comment ref="H21" authorId="0" shapeId="0" xr:uid="{00000000-0006-0000-0000-000002000000}">
      <text>
        <r>
          <rPr>
            <sz val="9"/>
            <color indexed="81"/>
            <rFont val="Tahoma"/>
            <family val="2"/>
          </rPr>
          <t>Enter the number of weeks that the pool will be used for each year, eg 25 for summer use or 52 for all year round use</t>
        </r>
        <r>
          <rPr>
            <sz val="9"/>
            <color indexed="81"/>
            <rFont val="Tahoma"/>
            <family val="2"/>
          </rPr>
          <t xml:space="preserve">
</t>
        </r>
      </text>
    </comment>
    <comment ref="D23" authorId="0" shapeId="0" xr:uid="{00000000-0006-0000-0000-000003000000}">
      <text>
        <r>
          <rPr>
            <sz val="9"/>
            <color indexed="81"/>
            <rFont val="Tahoma"/>
            <family val="2"/>
          </rPr>
          <t xml:space="preserve">Do you require an automatic dosing pump? If so the cost is added to the order total
</t>
        </r>
      </text>
    </comment>
    <comment ref="H23" authorId="0" shapeId="0" xr:uid="{00000000-0006-0000-0000-000004000000}">
      <text>
        <r>
          <rPr>
            <sz val="9"/>
            <color indexed="81"/>
            <rFont val="Tahoma"/>
            <family val="2"/>
          </rPr>
          <t xml:space="preserve">Enter "No" for residential pools or commerical pools with low use, or "Yes" for normal commercial pools or deck level pools. 
The dosing for COVERFree is doubled for commercial or deck level pools. 
residential or low use commercial pools dose at the standard rate of 1.9 ml per m2 per week. 
normal commercial pools or gutter / deck level pools a high bather load should dose at the rate of 3.8 ml per m2 per week. </t>
        </r>
      </text>
    </comment>
  </commentList>
</comments>
</file>

<file path=xl/sharedStrings.xml><?xml version="1.0" encoding="utf-8"?>
<sst xmlns="http://schemas.openxmlformats.org/spreadsheetml/2006/main" count="52" uniqueCount="50">
  <si>
    <t>Delivery</t>
  </si>
  <si>
    <t>This will last approximately</t>
  </si>
  <si>
    <t>Months</t>
  </si>
  <si>
    <t>No of weeks in use pa</t>
  </si>
  <si>
    <t>Date:</t>
  </si>
  <si>
    <t>Annual expenditure</t>
  </si>
  <si>
    <t>Order Price</t>
  </si>
  <si>
    <t>Tel:</t>
  </si>
  <si>
    <t>Pool Size Sqm</t>
  </si>
  <si>
    <t>Annual Requirement</t>
  </si>
  <si>
    <t>Annual requirement equates to</t>
  </si>
  <si>
    <t>Suggested Order Quantity</t>
  </si>
  <si>
    <t>Automatic Dosing Pump</t>
  </si>
  <si>
    <t>Total cost of initial order including delivery</t>
  </si>
  <si>
    <t>Prices exclude VAT</t>
  </si>
  <si>
    <t>ml per week</t>
  </si>
  <si>
    <t>Weekly dosing, 118ml per 62m2 of surface area =</t>
  </si>
  <si>
    <t>Litres</t>
  </si>
  <si>
    <t>bottles</t>
  </si>
  <si>
    <t>ml per day</t>
  </si>
  <si>
    <t>weeks or</t>
  </si>
  <si>
    <t xml:space="preserve">UK delivery charge for </t>
  </si>
  <si>
    <t>each + VAT</t>
  </si>
  <si>
    <t>US Gallons</t>
  </si>
  <si>
    <t>To</t>
  </si>
  <si>
    <t>Contact:</t>
  </si>
  <si>
    <t>Ref:</t>
  </si>
  <si>
    <t>FREE</t>
  </si>
  <si>
    <t>International Delivery Charge</t>
  </si>
  <si>
    <t>COVERfree  Liquid Pool Cover Proposal</t>
  </si>
  <si>
    <t>COVERfree   Liquid</t>
  </si>
  <si>
    <t xml:space="preserve">COVERfree   is supplied in 1 US Gallon bottles = 3.79 litres each at a cost of </t>
  </si>
  <si>
    <t xml:space="preserve">Daily cost of COVERfree  </t>
  </si>
  <si>
    <t>Total cost of COVERfree   liquid and dosing pump</t>
  </si>
  <si>
    <t xml:space="preserve">x US Gallon bottles of COVERfree  </t>
  </si>
  <si>
    <t>HeatPumps4Pools Ltd</t>
  </si>
  <si>
    <t>Dosing Pump Required?</t>
  </si>
  <si>
    <t>Please enter the appropriate values in the Orange shaded boxes:-</t>
  </si>
  <si>
    <t>No</t>
  </si>
  <si>
    <t>This COVERFree calculator is copyright and property of HeatPumps4Pools Ltd</t>
  </si>
  <si>
    <t>US oz per week</t>
  </si>
  <si>
    <t>Weekly dosing , 4 US oz per 667 sqft of surface area =</t>
  </si>
  <si>
    <t>pool or high bather load pool?</t>
  </si>
  <si>
    <t>Commercial gutter/ deck level</t>
  </si>
  <si>
    <t xml:space="preserve">Weekly dosing, 1.9 ml per m2 per week = </t>
  </si>
  <si>
    <t xml:space="preserve">+VAT </t>
  </si>
  <si>
    <t>01268-206560</t>
  </si>
  <si>
    <t>Price of automatic dosing pump (£295.83 + VAT each)</t>
  </si>
  <si>
    <t>Version 5.0 March 2020</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</si>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</sst>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0.0"/>
    <numFmt numFmtId="165" formatCode="[$-F800]dddd\,\ mmmm\ dd\,\ yyyy"/>
    <numFmt numFmtId="166" formatCode="#,##0_ ;\-#,##0\ "/>
    <numFmt numFmtId="167" formatCode="&quot;£&quot;#,##0.00"/>
  </numFmts>
  <fonts count="8" x14ac:knownFonts="1">
    <font>
      <sz val="10"/>
      <name val="Arial"/>
    </font>
    <font>
      <sz val="10"/>
      <name val="Arial"/>
      <family val="2"/>
    </font>
    <font>
      <b/>
      <sz val="10"/>
      <name val="Arial"/>
      <family val="2"/>
    </font>
    <font>
      <sz val="10"/>
      <name val="Arial"/>
      <family val="2"/>
    </font>
    <font>
      <b/>
      <sz val="14"/>
      <name val="Arial"/>
      <family val="2"/>
    </font>
    <font>
      <sz val="9"/>
      <color indexed="81"/>
      <name val="Tahoma"/>
      <family val="2"/>
    </font>
    <font>
      <sz val="11"/>
      <color rgb="FF3F3F76"/>
      <name val="Calibri"/>
      <family val="2"/>
      <scheme val="minor"/>
    </font>
    <font>
      <b/>
      <sz val="16"/>
      <color rgb="FF000000"/>
      <name val="Arial"/>
      <family val="2"/>
    </font>
  </fonts>
  <fills count="4">
    <fill>
      <patternFill patternType="none"/>
    </fill>
    <fill>
      <patternFill patternType="gray125"/>
    </fill>
    <fill>
      <patternFill patternType="solid">
        <fgColor indexed="9"/>
        <bgColor indexed="64"/>
      </patternFill>
    </fill>
    <fill>
      <patternFill patternType="solid">
        <fgColor rgb="FFFFCC99"/>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s>
  <cellStyleXfs count="3">
    <xf numFmtId="0" fontId="0" fillId="0" borderId="0"/>
    <xf numFmtId="44" fontId="1" fillId="0" borderId="0" applyFont="0" applyFill="0" applyBorder="0" applyAlignment="0" applyProtection="0"/>
    <xf numFmtId="0" fontId="6" fillId="3" borderId="3" applyNumberFormat="0" applyAlignment="0" applyProtection="0"/>
  </cellStyleXfs>
  <cellXfs count="22">
    <xf numFmtId="0" fontId="0" fillId="0" borderId="0" xfId="0"/>
    <xf numFmtId="0" fontId="0" fillId="2" borderId="0" xfId="0" applyFill="1"/>
    <xf numFmtId="0" fontId="7" fillId="0" borderId="0" xfId="0" applyFont="1" applyAlignment="1">
      <alignment horizontal="center" vertical="center" readingOrder="1"/>
    </xf>
    <xf numFmtId="0" fontId="3" fillId="0" borderId="0" xfId="0" applyFont="1"/>
    <xf numFmtId="0" fontId="4" fillId="0" borderId="0" xfId="0" applyFont="1"/>
    <xf numFmtId="2" fontId="0" fillId="0" borderId="0" xfId="0" applyNumberFormat="1"/>
    <xf numFmtId="164" fontId="0" fillId="0" borderId="0" xfId="0" applyNumberFormat="1"/>
    <xf numFmtId="1" fontId="0" fillId="0" borderId="0" xfId="0" applyNumberFormat="1"/>
    <xf numFmtId="44" fontId="0" fillId="0" borderId="0" xfId="1" applyFont="1"/>
    <xf numFmtId="44" fontId="0" fillId="0" borderId="0" xfId="0" applyNumberFormat="1"/>
    <xf numFmtId="0" fontId="6" fillId="3" borderId="3" xfId="2" applyAlignment="1" applyProtection="1">
      <alignment horizontal="center"/>
      <protection locked="0"/>
    </xf>
    <xf numFmtId="1" fontId="6" fillId="3" borderId="3" xfId="2" applyNumberFormat="1" applyAlignment="1" applyProtection="1">
      <alignment horizontal="center"/>
      <protection locked="0"/>
    </xf>
    <xf numFmtId="44" fontId="2" fillId="0" borderId="1" xfId="0" applyNumberFormat="1" applyFont="1" applyBorder="1"/>
    <xf numFmtId="44" fontId="0" fillId="0" borderId="2" xfId="0" applyNumberFormat="1" applyBorder="1"/>
    <xf numFmtId="0" fontId="2" fillId="0" borderId="0" xfId="0" applyFont="1" applyAlignment="1">
      <alignment horizontal="right"/>
    </xf>
    <xf numFmtId="166" fontId="1" fillId="0" borderId="0" xfId="0" applyNumberFormat="1" applyFont="1" applyAlignment="1">
      <alignment horizontal="right"/>
    </xf>
    <xf numFmtId="0" fontId="1" fillId="0" borderId="0" xfId="0" applyFont="1"/>
    <xf numFmtId="0" fontId="6" fillId="3" borderId="0" xfId="2" applyBorder="1" applyProtection="1">
      <protection locked="0"/>
    </xf>
    <xf numFmtId="165" fontId="6" fillId="3" borderId="0" xfId="2" applyNumberFormat="1" applyBorder="1" applyProtection="1">
      <protection locked="0"/>
    </xf>
    <xf numFmtId="167" fontId="6" fillId="3" borderId="3" xfId="2" applyNumberFormat="1" applyAlignment="1" applyProtection="1">
      <alignment horizontal="center"/>
      <protection locked="0"/>
    </xf>
    <xf numFmtId="1" fontId="6" fillId="3" borderId="3" xfId="2" applyNumberFormat="1" applyProtection="1">
      <protection locked="0"/>
    </xf>
    <xf numFmtId="0" fontId="1" fillId="0" borderId="0" xfId="0" quotePrefix="1" applyFont="1"/>
  </cellXfs>
  <cellStyles count="3">
    <cellStyle name="Currency" xfId="1" builtinId="4"/>
    <cellStyle name="Input" xfId="2" builtinId="2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0</xdr:col>
      <xdr:colOff>19050</xdr:colOff>
      <xdr:row>8</xdr:row>
      <xdr:rowOff>142875</xdr:rowOff>
    </xdr:from>
    <xdr:to>
      <xdr:col>4</xdr:col>
      <xdr:colOff>295275</xdr:colOff>
      <xdr:row>16</xdr:row>
      <xdr:rowOff>47625</xdr:rowOff>
    </xdr:to>
    <xdr:sp macro="" textlink="">
      <xdr:nvSpPr>
        <xdr:cNvPr id="1393" name="AutoShape 25">
          <a:extLst>
            <a:ext uri="{FF2B5EF4-FFF2-40B4-BE49-F238E27FC236}">
              <a16:creationId xmlns:a16="http://schemas.microsoft.com/office/drawing/2014/main" id="{9F44E78F-EEFE-460C-A75E-567D2E21873B}"/>
            </a:ext>
          </a:extLst>
        </xdr:cNvPr>
        <xdr:cNvSpPr>
          <a:spLocks noChangeArrowheads="1"/>
        </xdr:cNvSpPr>
      </xdr:nvSpPr>
      <xdr:spPr bwMode="auto">
        <a:xfrm>
          <a:off x="19050" y="1647825"/>
          <a:ext cx="2867025" cy="1343025"/>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104775</xdr:colOff>
      <xdr:row>58</xdr:row>
      <xdr:rowOff>57150</xdr:rowOff>
    </xdr:from>
    <xdr:to>
      <xdr:col>10</xdr:col>
      <xdr:colOff>247650</xdr:colOff>
      <xdr:row>64</xdr:row>
      <xdr:rowOff>47625</xdr:rowOff>
    </xdr:to>
    <xdr:sp macro="" textlink="">
      <xdr:nvSpPr>
        <xdr:cNvPr id="1394" name="AutoShape 17">
          <a:extLst>
            <a:ext uri="{FF2B5EF4-FFF2-40B4-BE49-F238E27FC236}">
              <a16:creationId xmlns:a16="http://schemas.microsoft.com/office/drawing/2014/main" id="{BFE4205F-62EB-40C2-B97D-74B5156E56E9}"/>
            </a:ext>
          </a:extLst>
        </xdr:cNvPr>
        <xdr:cNvSpPr>
          <a:spLocks noChangeArrowheads="1"/>
        </xdr:cNvSpPr>
      </xdr:nvSpPr>
      <xdr:spPr bwMode="auto">
        <a:xfrm>
          <a:off x="104775" y="10115550"/>
          <a:ext cx="7620000" cy="962025"/>
        </a:xfrm>
        <a:prstGeom prst="roundRect">
          <a:avLst>
            <a:gd name="adj" fmla="val 16667"/>
          </a:avLst>
        </a:prstGeom>
        <a:solidFill>
          <a:srgbClr val="FFFFFF"/>
        </a:solidFill>
        <a:ln w="9525">
          <a:solidFill>
            <a:srgbClr val="000000"/>
          </a:solidFill>
          <a:round/>
          <a:headEnd/>
          <a:tailEnd/>
        </a:ln>
      </xdr:spPr>
    </xdr:sp>
    <xdr:clientData/>
  </xdr:twoCellAnchor>
  <xdr:twoCellAnchor>
    <xdr:from>
      <xdr:col>0</xdr:col>
      <xdr:colOff>581025</xdr:colOff>
      <xdr:row>59</xdr:row>
      <xdr:rowOff>152400</xdr:rowOff>
    </xdr:from>
    <xdr:to>
      <xdr:col>4</xdr:col>
      <xdr:colOff>266700</xdr:colOff>
      <xdr:row>63</xdr:row>
      <xdr:rowOff>85725</xdr:rowOff>
    </xdr:to>
    <xdr:sp macro="" textlink="">
      <xdr:nvSpPr>
        <xdr:cNvPr id="9" name="TextBox 8">
          <a:extLst>
            <a:ext uri="{FF2B5EF4-FFF2-40B4-BE49-F238E27FC236}">
              <a16:creationId xmlns:a16="http://schemas.microsoft.com/office/drawing/2014/main" id="{428C2DDD-9D68-463E-9157-258966439C1F}"/>
            </a:ext>
          </a:extLst>
        </xdr:cNvPr>
        <xdr:cNvSpPr txBox="1"/>
      </xdr:nvSpPr>
      <xdr:spPr>
        <a:xfrm>
          <a:off x="581025" y="10372725"/>
          <a:ext cx="2276475" cy="581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COVERFree is</a:t>
          </a:r>
          <a:r>
            <a:rPr lang="en-GB" sz="1100" baseline="0">
              <a:solidFill>
                <a:schemeClr val="dk1"/>
              </a:solidFill>
              <a:effectLst/>
              <a:latin typeface="+mn-lt"/>
              <a:ea typeface="+mn-ea"/>
              <a:cs typeface="+mn-cs"/>
            </a:rPr>
            <a:t> distributed </a:t>
          </a:r>
          <a:r>
            <a:rPr lang="en-GB" sz="1100">
              <a:solidFill>
                <a:schemeClr val="dk1"/>
              </a:solidFill>
              <a:effectLst/>
              <a:latin typeface="+mn-lt"/>
              <a:ea typeface="+mn-ea"/>
              <a:cs typeface="+mn-cs"/>
            </a:rPr>
            <a:t>by  HeatPumps4Pools Ltd </a:t>
          </a:r>
          <a:endParaRPr lang="en-GB">
            <a:effectLst/>
          </a:endParaRPr>
        </a:p>
        <a:p>
          <a:endParaRPr lang="en-GB"/>
        </a:p>
      </xdr:txBody>
    </xdr:sp>
    <xdr:clientData/>
  </xdr:twoCellAnchor>
  <xdr:twoCellAnchor>
    <xdr:from>
      <xdr:col>4</xdr:col>
      <xdr:colOff>552450</xdr:colOff>
      <xdr:row>8</xdr:row>
      <xdr:rowOff>114300</xdr:rowOff>
    </xdr:from>
    <xdr:to>
      <xdr:col>8</xdr:col>
      <xdr:colOff>66675</xdr:colOff>
      <xdr:row>16</xdr:row>
      <xdr:rowOff>19050</xdr:rowOff>
    </xdr:to>
    <xdr:sp macro="" textlink="">
      <xdr:nvSpPr>
        <xdr:cNvPr id="1396" name="AutoShape 25">
          <a:extLst>
            <a:ext uri="{FF2B5EF4-FFF2-40B4-BE49-F238E27FC236}">
              <a16:creationId xmlns:a16="http://schemas.microsoft.com/office/drawing/2014/main" id="{A3A9CF66-C413-4DE2-BFBA-7E5FF195CC05}"/>
            </a:ext>
          </a:extLst>
        </xdr:cNvPr>
        <xdr:cNvSpPr>
          <a:spLocks noChangeArrowheads="1"/>
        </xdr:cNvSpPr>
      </xdr:nvSpPr>
      <xdr:spPr bwMode="auto">
        <a:xfrm>
          <a:off x="3143250" y="1619250"/>
          <a:ext cx="2867025" cy="1343025"/>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38100</xdr:colOff>
      <xdr:row>0</xdr:row>
      <xdr:rowOff>85725</xdr:rowOff>
    </xdr:from>
    <xdr:to>
      <xdr:col>2</xdr:col>
      <xdr:colOff>676275</xdr:colOff>
      <xdr:row>3</xdr:row>
      <xdr:rowOff>76200</xdr:rowOff>
    </xdr:to>
    <xdr:pic>
      <xdr:nvPicPr>
        <xdr:cNvPr id="3" name="Picture 2">
          <a:extLst>
            <a:ext uri="{FF2B5EF4-FFF2-40B4-BE49-F238E27FC236}">
              <a16:creationId xmlns:a16="http://schemas.microsoft.com/office/drawing/2014/main" id="{59AE38E3-BE71-479A-917D-B8650803CC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85725"/>
          <a:ext cx="1905000" cy="561975"/>
        </a:xfrm>
        <a:prstGeom prst="rect">
          <a:avLst/>
        </a:prstGeom>
      </xdr:spPr>
    </xdr:pic>
    <xdr:clientData/>
  </xdr:twoCellAnchor>
  <xdr:twoCellAnchor editAs="oneCell">
    <xdr:from>
      <xdr:col>4</xdr:col>
      <xdr:colOff>495300</xdr:colOff>
      <xdr:row>59</xdr:row>
      <xdr:rowOff>57150</xdr:rowOff>
    </xdr:from>
    <xdr:to>
      <xdr:col>6</xdr:col>
      <xdr:colOff>1181100</xdr:colOff>
      <xdr:row>62</xdr:row>
      <xdr:rowOff>133350</xdr:rowOff>
    </xdr:to>
    <xdr:pic>
      <xdr:nvPicPr>
        <xdr:cNvPr id="11" name="Picture 10">
          <a:extLst>
            <a:ext uri="{FF2B5EF4-FFF2-40B4-BE49-F238E27FC236}">
              <a16:creationId xmlns:a16="http://schemas.microsoft.com/office/drawing/2014/main" id="{23D1D9FA-2997-4E30-9999-60D663C51D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86100" y="10277475"/>
          <a:ext cx="1905000" cy="561975"/>
        </a:xfrm>
        <a:prstGeom prst="rect">
          <a:avLst/>
        </a:prstGeom>
      </xdr:spPr>
    </xdr:pic>
    <xdr:clientData/>
  </xdr:twoCellAnchor>
  <xdr:twoCellAnchor editAs="oneCell">
    <xdr:from>
      <xdr:col>9</xdr:col>
      <xdr:colOff>104775</xdr:colOff>
      <xdr:row>1</xdr:row>
      <xdr:rowOff>136071</xdr:rowOff>
    </xdr:from>
    <xdr:to>
      <xdr:col>10</xdr:col>
      <xdr:colOff>504825</xdr:colOff>
      <xdr:row>17</xdr:row>
      <xdr:rowOff>58511</xdr:rowOff>
    </xdr:to>
    <xdr:pic>
      <xdr:nvPicPr>
        <xdr:cNvPr id="7" name="Picture 6">
          <a:extLst>
            <a:ext uri="{FF2B5EF4-FFF2-40B4-BE49-F238E27FC236}">
              <a16:creationId xmlns:a16="http://schemas.microsoft.com/office/drawing/2014/main" id="{C5EC6433-04D4-49E1-8EE5-D7F30B79C36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57975" y="326571"/>
          <a:ext cx="1323975" cy="28370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7"/>
  <sheetViews>
    <sheetView showGridLines="0" tabSelected="1" zoomScaleNormal="100" workbookViewId="0">
      <selection activeCell="D21" sqref="D21"/>
    </sheetView>
  </sheetViews>
  <sheetFormatPr defaultRowHeight="12.75" x14ac:dyDescent="0.2"/>
  <cols>
    <col min="2" max="2" width="9.85546875" customWidth="1"/>
    <col min="3" max="3" width="10.7109375" customWidth="1"/>
    <col min="7" max="7" width="18.5703125" customWidth="1"/>
    <col min="8" max="8" width="13.42578125" customWidth="1"/>
    <col min="10" max="10" width="13.85546875" customWidth="1"/>
  </cols>
  <sheetData>
    <row r="1" spans="1:7" ht="15" x14ac:dyDescent="0.25">
      <c r="A1" s="17"/>
      <c r="B1" s="17"/>
      <c r="C1" s="17"/>
    </row>
    <row r="2" spans="1:7" ht="15" x14ac:dyDescent="0.25">
      <c r="A2" s="17"/>
      <c r="B2" s="17"/>
      <c r="C2" s="17"/>
    </row>
    <row r="3" spans="1:7" ht="15" x14ac:dyDescent="0.25">
      <c r="A3" s="17"/>
      <c r="B3" s="17"/>
      <c r="C3" s="17"/>
    </row>
    <row r="4" spans="1:7" ht="15" x14ac:dyDescent="0.25">
      <c r="A4" s="17"/>
      <c r="B4" s="17"/>
      <c r="C4" s="17"/>
    </row>
    <row r="7" spans="1:7" ht="20.25" x14ac:dyDescent="0.2">
      <c r="F7" s="2" t="s">
        <v>29</v>
      </c>
    </row>
    <row r="11" spans="1:7" ht="15" x14ac:dyDescent="0.25">
      <c r="A11" s="14" t="s">
        <v>24</v>
      </c>
      <c r="B11" s="17"/>
      <c r="C11" s="17"/>
      <c r="D11" s="17"/>
      <c r="F11" s="14" t="s">
        <v>26</v>
      </c>
      <c r="G11" s="17"/>
    </row>
    <row r="12" spans="1:7" ht="15" x14ac:dyDescent="0.25">
      <c r="A12" s="14"/>
      <c r="B12" s="17"/>
      <c r="C12" s="17"/>
      <c r="D12" s="17"/>
      <c r="F12" s="14"/>
    </row>
    <row r="13" spans="1:7" ht="15" x14ac:dyDescent="0.25">
      <c r="A13" s="14"/>
      <c r="B13" s="17"/>
      <c r="C13" s="17"/>
      <c r="D13" s="17"/>
      <c r="F13" s="14" t="s">
        <v>4</v>
      </c>
      <c r="G13" s="18">
        <f ca="1">TODAY()</f>
        <v>43917</v>
      </c>
    </row>
    <row r="14" spans="1:7" x14ac:dyDescent="0.2">
      <c r="A14" s="14"/>
      <c r="F14" s="14"/>
    </row>
    <row r="15" spans="1:7" ht="15" x14ac:dyDescent="0.25">
      <c r="A15" s="14" t="s">
        <v>25</v>
      </c>
      <c r="B15" s="17" t="s">
        <v>35</v>
      </c>
      <c r="C15" s="17"/>
      <c r="D15" s="17"/>
      <c r="F15" s="14"/>
    </row>
    <row r="16" spans="1:7" ht="15" x14ac:dyDescent="0.25">
      <c r="A16" s="14" t="s">
        <v>7</v>
      </c>
      <c r="B16" s="17" t="s">
        <v>46</v>
      </c>
      <c r="C16" s="17"/>
      <c r="D16" s="17"/>
    </row>
    <row r="19" spans="1:13" x14ac:dyDescent="0.2">
      <c r="A19" t="s">
        <v>37</v>
      </c>
    </row>
    <row r="21" spans="1:13" ht="15" x14ac:dyDescent="0.25">
      <c r="A21" s="3" t="s">
        <v>8</v>
      </c>
      <c r="D21" s="10">
        <v>50</v>
      </c>
      <c r="F21" s="3" t="s">
        <v>3</v>
      </c>
      <c r="H21" s="11">
        <v>25</v>
      </c>
      <c r="I21" s="3"/>
    </row>
    <row r="22" spans="1:13" x14ac:dyDescent="0.2">
      <c r="H22" s="1"/>
    </row>
    <row r="23" spans="1:13" ht="15" x14ac:dyDescent="0.25">
      <c r="A23" s="16" t="s">
        <v>36</v>
      </c>
      <c r="B23" s="3"/>
      <c r="C23" s="3"/>
      <c r="D23" s="10" t="s">
        <v>49</v>
      </c>
      <c r="F23" t="s">
        <v>43</v>
      </c>
      <c r="H23" s="10" t="s">
        <v>38</v>
      </c>
    </row>
    <row r="24" spans="1:13" x14ac:dyDescent="0.2">
      <c r="F24" t="s">
        <v>42</v>
      </c>
    </row>
    <row r="26" spans="1:13" ht="18" x14ac:dyDescent="0.25">
      <c r="A26" s="4" t="s">
        <v>30</v>
      </c>
    </row>
    <row r="28" spans="1:13" x14ac:dyDescent="0.2">
      <c r="A28" s="16" t="s">
        <v>41</v>
      </c>
      <c r="F28" s="6">
        <f>IF(H23="Yes",((D21*10.76)/667*4*2),((D21*10.76)/667*4))</f>
        <v>3.2263868065967016</v>
      </c>
      <c r="G28" s="16" t="s">
        <v>40</v>
      </c>
      <c r="H28" s="3" t="s">
        <v>9</v>
      </c>
      <c r="J28" s="6">
        <f>H21*F28*0.0078125</f>
        <v>0.6301536731634183</v>
      </c>
      <c r="K28" s="3" t="s">
        <v>23</v>
      </c>
    </row>
    <row r="29" spans="1:13" x14ac:dyDescent="0.2">
      <c r="A29" s="3" t="s">
        <v>16</v>
      </c>
      <c r="F29" s="7">
        <f>IF(H23="Yes",(D21/62)*118*2,(D21/62)*118)</f>
        <v>95.161290322580641</v>
      </c>
      <c r="G29" s="3" t="s">
        <v>15</v>
      </c>
      <c r="H29" s="3" t="s">
        <v>9</v>
      </c>
      <c r="J29" s="6">
        <f>H21*F29/1000</f>
        <v>2.379032258064516</v>
      </c>
      <c r="K29" s="3" t="s">
        <v>17</v>
      </c>
      <c r="L29" s="5"/>
      <c r="M29" s="3"/>
    </row>
    <row r="30" spans="1:13" x14ac:dyDescent="0.2">
      <c r="A30" s="16" t="s">
        <v>44</v>
      </c>
      <c r="F30" s="7">
        <f>F29/7</f>
        <v>13.594470046082948</v>
      </c>
      <c r="G30" s="3" t="s">
        <v>19</v>
      </c>
      <c r="H30" s="3"/>
      <c r="J30" s="6"/>
      <c r="K30" s="3"/>
      <c r="L30" s="5"/>
      <c r="M30" s="3"/>
    </row>
    <row r="31" spans="1:13" x14ac:dyDescent="0.2">
      <c r="A31" s="16"/>
      <c r="F31" s="7"/>
      <c r="G31" s="3"/>
      <c r="H31" s="3"/>
      <c r="J31" s="6"/>
      <c r="K31" s="3"/>
      <c r="L31" s="5"/>
      <c r="M31" s="3"/>
    </row>
    <row r="33" spans="1:12" x14ac:dyDescent="0.2">
      <c r="A33" s="3" t="s">
        <v>31</v>
      </c>
      <c r="H33" s="8">
        <v>116.66</v>
      </c>
      <c r="I33" s="3" t="s">
        <v>22</v>
      </c>
    </row>
    <row r="35" spans="1:12" x14ac:dyDescent="0.2">
      <c r="A35" s="3" t="s">
        <v>10</v>
      </c>
      <c r="D35" s="6">
        <f>J29/3.79</f>
        <v>0.62771299685079573</v>
      </c>
      <c r="E35" s="3" t="s">
        <v>18</v>
      </c>
      <c r="H35" s="3" t="s">
        <v>5</v>
      </c>
      <c r="J35" s="9">
        <f>D35*H33</f>
        <v>73.228998212613831</v>
      </c>
    </row>
    <row r="36" spans="1:12" x14ac:dyDescent="0.2">
      <c r="H36" s="3" t="s">
        <v>32</v>
      </c>
      <c r="J36" s="9">
        <f>J35/H21/7</f>
        <v>0.41845141835779331</v>
      </c>
      <c r="K36" s="3"/>
      <c r="L36" s="9"/>
    </row>
    <row r="38" spans="1:12" ht="15" x14ac:dyDescent="0.25">
      <c r="A38" s="3" t="s">
        <v>11</v>
      </c>
      <c r="D38" s="20">
        <f>ROUNDUP(D35,0)</f>
        <v>1</v>
      </c>
      <c r="E38" s="3" t="s">
        <v>18</v>
      </c>
      <c r="H38" s="3" t="s">
        <v>6</v>
      </c>
      <c r="J38" s="9">
        <f>H33*D38</f>
        <v>116.66</v>
      </c>
    </row>
    <row r="39" spans="1:12" x14ac:dyDescent="0.2">
      <c r="A39" s="3" t="s">
        <v>1</v>
      </c>
      <c r="D39" s="7">
        <f>3.79/(F29/1000)*D38</f>
        <v>39.827118644067802</v>
      </c>
      <c r="E39" s="3" t="s">
        <v>20</v>
      </c>
      <c r="F39" s="7">
        <f>D39/52*12</f>
        <v>9.1908735332464158</v>
      </c>
      <c r="G39" s="3" t="s">
        <v>2</v>
      </c>
    </row>
    <row r="42" spans="1:12" ht="18" x14ac:dyDescent="0.25">
      <c r="A42" s="4" t="s">
        <v>12</v>
      </c>
    </row>
    <row r="44" spans="1:12" x14ac:dyDescent="0.2">
      <c r="A44" s="16" t="s">
        <v>47</v>
      </c>
      <c r="J44" s="13">
        <f>IF(D23="Yes",295.83,0)</f>
        <v>295.83</v>
      </c>
    </row>
    <row r="46" spans="1:12" x14ac:dyDescent="0.2">
      <c r="A46" s="3" t="s">
        <v>33</v>
      </c>
      <c r="J46" s="9">
        <f>J38+J44</f>
        <v>412.49</v>
      </c>
    </row>
    <row r="48" spans="1:12" ht="18" x14ac:dyDescent="0.25">
      <c r="A48" s="4" t="s">
        <v>0</v>
      </c>
    </row>
    <row r="50" spans="1:12" x14ac:dyDescent="0.2">
      <c r="A50" s="3" t="s">
        <v>21</v>
      </c>
      <c r="C50" s="3">
        <f>D38</f>
        <v>1</v>
      </c>
      <c r="D50" s="3" t="s">
        <v>34</v>
      </c>
      <c r="J50" s="15" t="s">
        <v>27</v>
      </c>
    </row>
    <row r="51" spans="1:12" x14ac:dyDescent="0.2">
      <c r="A51" s="3"/>
      <c r="C51" s="3"/>
      <c r="D51" s="3"/>
      <c r="J51" s="15"/>
    </row>
    <row r="52" spans="1:12" ht="15" x14ac:dyDescent="0.25">
      <c r="A52" s="16" t="s">
        <v>28</v>
      </c>
      <c r="C52" s="3"/>
      <c r="D52" s="3"/>
      <c r="J52" s="19">
        <v>0</v>
      </c>
    </row>
    <row r="54" spans="1:12" x14ac:dyDescent="0.2">
      <c r="A54" s="3" t="s">
        <v>13</v>
      </c>
      <c r="J54" s="12">
        <f>J46+J52</f>
        <v>412.49</v>
      </c>
      <c r="K54" s="21" t="s">
        <v>45</v>
      </c>
      <c r="L54" s="9"/>
    </row>
    <row r="56" spans="1:12" x14ac:dyDescent="0.2">
      <c r="A56" s="3" t="s">
        <v>14</v>
      </c>
    </row>
    <row r="67" spans="1:4" x14ac:dyDescent="0.2">
      <c r="A67" s="16" t="s">
        <v>48</v>
      </c>
      <c r="D67" s="16" t="s">
        <v>39</v>
      </c>
    </row>
  </sheetData>
  <sheetProtection algorithmName="SHA-512" hashValue="LI8jkICtCNQ8pl/YtCVvlolpXDWyWAU25PYgYdO6K5pWbRkRavt5RZCVGie37JUCVYtLxRT6e9e0kNtfw7DXSQ==" saltValue="EqsAwXNcXwz7W4dnBY8ZAA==" spinCount="100000" sheet="1" selectLockedCells="1"/>
  <dataValidations count="1">
    <dataValidation type="list" allowBlank="1" showInputMessage="1" showErrorMessage="1" error="Please choose Yes or No only" sqref="D23 H23" xr:uid="{00000000-0002-0000-0000-000000000000}">
      <formula1>"Yes,No"</formula1>
    </dataValidation>
  </dataValidations>
  <pageMargins left="0.7" right="0.7" top="0.75" bottom="0.75" header="0.3" footer="0.3"/>
  <pageSetup paperSize="9" scale="7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CoverFree Proposal</vt:lpstr>
      <vt:lpstr>'CoverFree Proposal'!Print_Area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www.HeatPumps4Pools.com</dc:creator>
  <cp:lastModifiedBy>david</cp:lastModifiedBy>
  <cp:lastPrinted>2016-02-09T13:18:23Z</cp:lastPrinted>
  <dcterms:created xsi:type="dcterms:W3CDTF">2009-04-03T16:51:14Z</dcterms:created>
  <dcterms:modified xsi:type="dcterms:W3CDTF">2020-03-27T11:52:03Z</dcterms:modified>
</cp:coreProperties>
</file>